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Pronos SUP" sheetId="1" r:id="rId1"/>
  </sheets>
  <externalReferences>
    <externalReference r:id="rId2"/>
    <externalReference r:id="rId3"/>
  </externalReferences>
  <definedNames>
    <definedName name="_xlnm.Database">[2]CAPA2F07!$A$3:$N$295</definedName>
  </definedNames>
  <calcPr calcId="125725"/>
</workbook>
</file>

<file path=xl/calcChain.xml><?xml version="1.0" encoding="utf-8"?>
<calcChain xmlns="http://schemas.openxmlformats.org/spreadsheetml/2006/main">
  <c r="E26" i="1"/>
  <c r="E27" s="1"/>
  <c r="E28" s="1"/>
  <c r="E29" s="1"/>
  <c r="E30" s="1"/>
  <c r="D26"/>
  <c r="D27" s="1"/>
  <c r="D28" s="1"/>
  <c r="D29" s="1"/>
  <c r="D30" s="1"/>
  <c r="G24"/>
  <c r="G26" s="1"/>
  <c r="G27" s="1"/>
  <c r="G28" s="1"/>
  <c r="G29" s="1"/>
  <c r="G30" s="1"/>
  <c r="F24"/>
  <c r="F26" s="1"/>
  <c r="F27" s="1"/>
  <c r="F28" s="1"/>
  <c r="F29" s="1"/>
  <c r="F30" s="1"/>
  <c r="E24"/>
  <c r="D24"/>
  <c r="C24"/>
  <c r="H24" s="1"/>
  <c r="H23"/>
  <c r="G22"/>
  <c r="F22"/>
  <c r="D22"/>
  <c r="C22"/>
  <c r="H22" s="1"/>
  <c r="H21"/>
  <c r="H20"/>
  <c r="H18"/>
  <c r="H17"/>
  <c r="H16"/>
  <c r="C26" l="1"/>
  <c r="C27" l="1"/>
  <c r="H26"/>
  <c r="H27" l="1"/>
  <c r="C28"/>
  <c r="C29" l="1"/>
  <c r="H28"/>
  <c r="H29" l="1"/>
  <c r="C30"/>
  <c r="H30" s="1"/>
</calcChain>
</file>

<file path=xl/sharedStrings.xml><?xml version="1.0" encoding="utf-8"?>
<sst xmlns="http://schemas.openxmlformats.org/spreadsheetml/2006/main" count="35" uniqueCount="34">
  <si>
    <t>SISTEMA EDUCATIVO ESTATAL</t>
  </si>
  <si>
    <t>Dirección de Planeación, Programación y Presupuesto</t>
  </si>
  <si>
    <t>Departamento de Información y Estadística Educativa</t>
  </si>
  <si>
    <t>Evolución de Matrícula en Educación Superior</t>
  </si>
  <si>
    <t>Ciclo Escolar</t>
  </si>
  <si>
    <t>Ensenada</t>
  </si>
  <si>
    <t>Mexicali</t>
  </si>
  <si>
    <t>Tecate</t>
  </si>
  <si>
    <t>Tijuana</t>
  </si>
  <si>
    <t>Rosarito</t>
  </si>
  <si>
    <t>Baja California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</si>
  <si>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</si>
  <si>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</si>
  <si>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</si>
  <si>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</si>
  <si>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</si>
  <si>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</si>
  <si>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</si>
  <si>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</si>
  <si>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</si>
  <si>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</si>
  <si>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2010-2011</t>
  </si>
  <si>
    <t>2011-2012</t>
  </si>
  <si>
    <t>2012-2013</t>
  </si>
  <si>
    <t>2013-2014</t>
  </si>
  <si>
    <t>2014-2015</t>
  </si>
  <si>
    <t>2015-2016</t>
  </si>
  <si>
    <t>P r o n ó s t i c o</t>
  </si>
  <si>
    <t>2016-2017</t>
  </si>
  <si>
    <t>2017-2018</t>
  </si>
  <si>
    <t>2018-2019</t>
  </si>
  <si>
    <t>2019-2020</t>
  </si>
  <si>
    <t>2020-2021</t>
  </si>
  <si>
    <t>Se incluyen los niveles de Educación normal, Técnico Superior Universitario, Licenciatura y Posgrado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</si>
</sst>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10"/>
      <name val="Tahoma"/>
      <family val="2"/>
    </font>
    <font>
      <b/>
      <sz val="8"/>
      <color indexed="9"/>
      <name val="Tahoma"/>
      <family val="2"/>
    </font>
    <font>
      <sz val="8"/>
      <name val="Tahoma"/>
      <family val="2"/>
    </font>
    <font>
      <sz val="8"/>
      <color rgb="FF002060"/>
      <name val="Tahoma"/>
      <family val="2"/>
    </font>
    <font>
      <b/>
      <sz val="8"/>
      <color rgb="FF002060"/>
      <name val="Tahoma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4" fontId="9" fillId="0" borderId="0"/>
    <xf numFmtId="164" fontId="9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4" fontId="9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15" borderId="2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vertical="center"/>
    </xf>
    <xf numFmtId="0" fontId="4" fillId="16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3" fillId="0" borderId="0" xfId="0" applyNumberFormat="1" applyFont="1"/>
    <xf numFmtId="0" fontId="6" fillId="17" borderId="0" xfId="0" applyFont="1" applyFill="1" applyBorder="1" applyAlignment="1">
      <alignment horizontal="center" vertical="center"/>
    </xf>
    <xf numFmtId="3" fontId="6" fillId="17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/>
    <xf numFmtId="0" fontId="5" fillId="0" borderId="4" xfId="0" applyFont="1" applyBorder="1"/>
    <xf numFmtId="0" fontId="6" fillId="0" borderId="0" xfId="0" applyFont="1"/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ortillo/Desktop/Principales%20Cifras%202015-2016%20Final%20para%20Pagina%20W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Pag2"/>
      <sheetName val="Matri. por nivel educativo"/>
      <sheetName val="matri. por nivel educ. por sost"/>
      <sheetName val="matri. por nvel. educ. por sost"/>
      <sheetName val="alnos. gpos., doce y esc por n"/>
      <sheetName val="comtivo. de crec. de matri. b.c"/>
      <sheetName val="Educ Basica"/>
      <sheetName val="Basica Mod"/>
      <sheetName val="Basica Sost"/>
      <sheetName val="basica isep-sebs"/>
      <sheetName val="preesc por municipio"/>
      <sheetName val="PREE SOST"/>
      <sheetName val="PREE MOD"/>
      <sheetName val="PREE EDAD"/>
      <sheetName val="PRIM MUN"/>
      <sheetName val="PRIM SOST"/>
      <sheetName val="PRIM MOD"/>
      <sheetName val="PRIM EDAD"/>
      <sheetName val="SEC MUN"/>
      <sheetName val="SEC SOST"/>
      <sheetName val="SEC MOD"/>
      <sheetName val="SEC EDAD"/>
      <sheetName val="Cap Trab"/>
      <sheetName val="edu. medi superior"/>
      <sheetName val="edu. media. super. sost."/>
      <sheetName val="EMS edadeedu. med. sup. edades"/>
      <sheetName val="Bach Mun"/>
      <sheetName val="Bach Sost"/>
      <sheetName val="Bach edades"/>
      <sheetName val="Bach Instit"/>
      <sheetName val="Prof Tec Sost"/>
      <sheetName val="Bach abierto"/>
      <sheetName val="SUPERIOR"/>
      <sheetName val="SUP SOST y Nvo Ingreso"/>
      <sheetName val="SUP EDADES"/>
      <sheetName val="SUP EDADES Escolarizado"/>
      <sheetName val="LIC UNIV"/>
      <sheetName val="POSGRAD"/>
      <sheetName val="NORMALES"/>
      <sheetName val="SUP ABIER"/>
      <sheetName val="Inicial Esc"/>
      <sheetName val="Inicial No Esc"/>
      <sheetName val="Ed Espec"/>
      <sheetName val="Adultos"/>
      <sheetName val="ETC"/>
      <sheetName val="Contexto"/>
      <sheetName val="Atn Prees"/>
      <sheetName val="Evol Prees"/>
      <sheetName val="Rel alum doc prees"/>
      <sheetName val="Nvo ingreso sin prees"/>
      <sheetName val="PRIM REP"/>
      <sheetName val="PRIM DES"/>
      <sheetName val="PRIM EFIC TERM"/>
      <sheetName val="Evol Prim"/>
      <sheetName val="PRIM RELAC"/>
      <sheetName val="SEC ABSORC"/>
      <sheetName val="SEC REP"/>
      <sheetName val="SEC DES"/>
      <sheetName val="SEC Efic Term"/>
      <sheetName val="SEC EVOL"/>
      <sheetName val="SEC REL"/>
      <sheetName val="ABS EMS"/>
      <sheetName val="ABS BACH"/>
      <sheetName val="Bach Rep"/>
      <sheetName val="Bach Des"/>
      <sheetName val="Bach Ef Ter"/>
      <sheetName val="EVOL BACH"/>
      <sheetName val="Bach Rel"/>
      <sheetName val="LIC ABSOR"/>
      <sheetName val="EVOL SUP"/>
      <sheetName val="cobert. edu. preesc."/>
      <sheetName val="coobert. edu. prim"/>
      <sheetName val="coobert. edu. sec"/>
      <sheetName val="coobert. edu. m supr."/>
      <sheetName val="coobert. edu. supr."/>
      <sheetName val="Pronos Prees"/>
      <sheetName val="Pronos Prim"/>
      <sheetName val="Pronos Sec"/>
      <sheetName val="Pronos EMS"/>
      <sheetName val="Pronos S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98">
          <cell r="N98">
            <v>18892</v>
          </cell>
        </row>
        <row r="99">
          <cell r="N99">
            <v>39842</v>
          </cell>
        </row>
        <row r="100">
          <cell r="N100">
            <v>668</v>
          </cell>
        </row>
        <row r="101">
          <cell r="N101">
            <v>54925</v>
          </cell>
        </row>
        <row r="102">
          <cell r="N102">
            <v>216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showGridLines="0" tabSelected="1" zoomScale="110" zoomScaleNormal="110" workbookViewId="0">
      <selection activeCell="B35" sqref="B35"/>
    </sheetView>
  </sheetViews>
  <sheetFormatPr baseColWidth="10" defaultColWidth="11.42578125" defaultRowHeight="12.75"/>
  <cols>
    <col min="1" max="1" width="3.140625" style="2" customWidth="1"/>
    <col min="2" max="2" width="12.42578125" style="2" customWidth="1"/>
    <col min="3" max="3" width="9.85546875" style="2" bestFit="1" customWidth="1"/>
    <col min="4" max="4" width="8.7109375" style="2" bestFit="1" customWidth="1"/>
    <col min="5" max="5" width="7.140625" style="2" bestFit="1" customWidth="1"/>
    <col min="6" max="6" width="7.85546875" style="2" bestFit="1" customWidth="1"/>
    <col min="7" max="7" width="8.42578125" style="2" bestFit="1" customWidth="1"/>
    <col min="8" max="8" width="14.5703125" style="2" bestFit="1" customWidth="1"/>
    <col min="9" max="16384" width="11.42578125" style="2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1" t="s">
        <v>2</v>
      </c>
      <c r="B3" s="1"/>
      <c r="C3" s="1"/>
      <c r="D3" s="1"/>
      <c r="E3" s="1"/>
      <c r="F3" s="1"/>
      <c r="G3" s="1"/>
      <c r="H3" s="1"/>
    </row>
    <row r="4" spans="1:8">
      <c r="A4" s="3"/>
      <c r="B4" s="3"/>
      <c r="C4" s="3"/>
      <c r="D4" s="3"/>
      <c r="E4" s="3"/>
      <c r="F4" s="3"/>
      <c r="G4" s="3"/>
      <c r="H4" s="3"/>
    </row>
    <row r="5" spans="1:8">
      <c r="A5" s="1" t="s">
        <v>3</v>
      </c>
      <c r="B5" s="1"/>
      <c r="C5" s="1"/>
      <c r="D5" s="1"/>
      <c r="E5" s="1"/>
      <c r="F5" s="1"/>
      <c r="G5" s="1"/>
      <c r="H5" s="1"/>
    </row>
    <row r="6" spans="1:8" ht="13.5" thickBot="1"/>
    <row r="7" spans="1:8" ht="14.25" thickTop="1" thickBot="1">
      <c r="B7" s="4" t="s">
        <v>3</v>
      </c>
      <c r="C7" s="4"/>
      <c r="D7" s="4"/>
      <c r="E7" s="4"/>
      <c r="F7" s="4"/>
      <c r="G7" s="4"/>
      <c r="H7" s="4"/>
    </row>
    <row r="8" spans="1:8" ht="17.25" customHeight="1" thickTop="1">
      <c r="B8" s="5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idden="1">
      <c r="A9" s="2">
        <v>1</v>
      </c>
      <c r="B9" s="7" t="s">
        <v>11</v>
      </c>
      <c r="C9" s="8">
        <v>6772</v>
      </c>
      <c r="D9" s="8">
        <v>20481</v>
      </c>
      <c r="E9" s="8">
        <v>193</v>
      </c>
      <c r="F9" s="8">
        <v>20052</v>
      </c>
      <c r="G9" s="8">
        <v>0</v>
      </c>
      <c r="H9" s="8">
        <v>47498</v>
      </c>
    </row>
    <row r="10" spans="1:8" hidden="1">
      <c r="A10" s="2">
        <v>1</v>
      </c>
      <c r="B10" s="7" t="s">
        <v>12</v>
      </c>
      <c r="C10" s="8">
        <v>6968</v>
      </c>
      <c r="D10" s="8">
        <v>20417</v>
      </c>
      <c r="E10" s="8">
        <v>217</v>
      </c>
      <c r="F10" s="8">
        <v>19908</v>
      </c>
      <c r="G10" s="8">
        <v>0</v>
      </c>
      <c r="H10" s="8">
        <v>47510</v>
      </c>
    </row>
    <row r="11" spans="1:8" hidden="1">
      <c r="A11" s="2">
        <v>2</v>
      </c>
      <c r="B11" s="7" t="s">
        <v>13</v>
      </c>
      <c r="C11" s="8">
        <v>7284</v>
      </c>
      <c r="D11" s="8">
        <v>20873</v>
      </c>
      <c r="E11" s="8">
        <v>209</v>
      </c>
      <c r="F11" s="8">
        <v>22504</v>
      </c>
      <c r="G11" s="8">
        <v>0</v>
      </c>
      <c r="H11" s="8">
        <v>50870</v>
      </c>
    </row>
    <row r="12" spans="1:8" hidden="1">
      <c r="A12" s="2">
        <v>1</v>
      </c>
      <c r="B12" s="9" t="s">
        <v>14</v>
      </c>
      <c r="C12" s="8">
        <v>7552</v>
      </c>
      <c r="D12" s="8">
        <v>21697</v>
      </c>
      <c r="E12" s="8">
        <v>216</v>
      </c>
      <c r="F12" s="8">
        <v>23898</v>
      </c>
      <c r="G12" s="8">
        <v>13</v>
      </c>
      <c r="H12" s="8">
        <v>53376</v>
      </c>
    </row>
    <row r="13" spans="1:8" hidden="1">
      <c r="A13" s="2">
        <v>2</v>
      </c>
      <c r="B13" s="9" t="s">
        <v>15</v>
      </c>
      <c r="C13" s="8">
        <v>7646</v>
      </c>
      <c r="D13" s="8">
        <v>22410</v>
      </c>
      <c r="E13" s="8">
        <v>230</v>
      </c>
      <c r="F13" s="8">
        <v>26100</v>
      </c>
      <c r="G13" s="8">
        <v>49</v>
      </c>
      <c r="H13" s="8">
        <v>56435</v>
      </c>
    </row>
    <row r="14" spans="1:8" ht="16.5" hidden="1" customHeight="1">
      <c r="A14" s="2">
        <v>1</v>
      </c>
      <c r="B14" s="9" t="s">
        <v>16</v>
      </c>
      <c r="C14" s="8">
        <v>8145</v>
      </c>
      <c r="D14" s="8">
        <v>24196</v>
      </c>
      <c r="E14" s="8">
        <v>263</v>
      </c>
      <c r="F14" s="8">
        <v>27213</v>
      </c>
      <c r="G14" s="8">
        <v>100</v>
      </c>
      <c r="H14" s="8">
        <v>59917</v>
      </c>
    </row>
    <row r="15" spans="1:8" ht="16.5" hidden="1" customHeight="1">
      <c r="A15" s="2">
        <v>2</v>
      </c>
      <c r="B15" s="9" t="s">
        <v>17</v>
      </c>
      <c r="C15" s="8">
        <v>9562</v>
      </c>
      <c r="D15" s="8">
        <v>24952</v>
      </c>
      <c r="E15" s="8">
        <v>270</v>
      </c>
      <c r="F15" s="8">
        <v>28362</v>
      </c>
      <c r="G15" s="8">
        <v>116</v>
      </c>
      <c r="H15" s="8">
        <v>63262</v>
      </c>
    </row>
    <row r="16" spans="1:8" ht="16.5" hidden="1" customHeight="1">
      <c r="A16" s="2">
        <v>3</v>
      </c>
      <c r="B16" s="9" t="s">
        <v>18</v>
      </c>
      <c r="C16" s="8">
        <v>10535</v>
      </c>
      <c r="D16" s="8">
        <v>26454</v>
      </c>
      <c r="E16" s="8">
        <v>362</v>
      </c>
      <c r="F16" s="8">
        <v>29450</v>
      </c>
      <c r="G16" s="8">
        <v>190</v>
      </c>
      <c r="H16" s="8">
        <f>SUM(C16:G16)</f>
        <v>66991</v>
      </c>
    </row>
    <row r="17" spans="2:10" ht="16.5" hidden="1" customHeight="1">
      <c r="B17" s="10" t="s">
        <v>19</v>
      </c>
      <c r="C17" s="11">
        <v>11268</v>
      </c>
      <c r="D17" s="11">
        <v>27910</v>
      </c>
      <c r="E17" s="11">
        <v>479</v>
      </c>
      <c r="F17" s="11">
        <v>31279</v>
      </c>
      <c r="G17" s="11">
        <v>193</v>
      </c>
      <c r="H17" s="11">
        <f>SUM(C17:G17)</f>
        <v>71129</v>
      </c>
      <c r="I17" s="12"/>
    </row>
    <row r="18" spans="2:10" ht="16.5" hidden="1" customHeight="1">
      <c r="B18" s="10" t="s">
        <v>20</v>
      </c>
      <c r="C18" s="11">
        <v>12381</v>
      </c>
      <c r="D18" s="11">
        <v>30153</v>
      </c>
      <c r="E18" s="11">
        <v>507</v>
      </c>
      <c r="F18" s="11">
        <v>33571</v>
      </c>
      <c r="G18" s="11">
        <v>231</v>
      </c>
      <c r="H18" s="11">
        <f>SUM(C18:G18)</f>
        <v>76843</v>
      </c>
      <c r="I18" s="12"/>
    </row>
    <row r="19" spans="2:10" ht="16.5" hidden="1" customHeight="1">
      <c r="B19" s="10" t="s">
        <v>21</v>
      </c>
      <c r="C19" s="11">
        <v>13510</v>
      </c>
      <c r="D19" s="11">
        <v>33765</v>
      </c>
      <c r="E19" s="11">
        <v>488</v>
      </c>
      <c r="F19" s="11">
        <v>37311</v>
      </c>
      <c r="G19" s="11">
        <v>203</v>
      </c>
      <c r="H19" s="11">
        <v>85390</v>
      </c>
      <c r="I19" s="12"/>
      <c r="J19" s="12"/>
    </row>
    <row r="20" spans="2:10" ht="16.5" customHeight="1">
      <c r="B20" s="13" t="s">
        <v>22</v>
      </c>
      <c r="C20" s="14">
        <v>15081</v>
      </c>
      <c r="D20" s="14">
        <v>36498</v>
      </c>
      <c r="E20" s="14">
        <v>719</v>
      </c>
      <c r="F20" s="14">
        <v>40705</v>
      </c>
      <c r="G20" s="14">
        <v>198</v>
      </c>
      <c r="H20" s="14">
        <f>SUM(C20:G20)</f>
        <v>93201</v>
      </c>
      <c r="I20" s="12"/>
      <c r="J20" s="12"/>
    </row>
    <row r="21" spans="2:10" ht="16.5" customHeight="1">
      <c r="B21" s="10" t="s">
        <v>23</v>
      </c>
      <c r="C21" s="11">
        <v>16064</v>
      </c>
      <c r="D21" s="11">
        <v>37834</v>
      </c>
      <c r="E21" s="11">
        <v>729</v>
      </c>
      <c r="F21" s="11">
        <v>45131</v>
      </c>
      <c r="G21" s="11">
        <v>310</v>
      </c>
      <c r="H21" s="11">
        <f>SUM(C21:G21)</f>
        <v>100068</v>
      </c>
      <c r="I21" s="12"/>
    </row>
    <row r="22" spans="2:10" ht="16.5" customHeight="1">
      <c r="B22" s="13" t="s">
        <v>24</v>
      </c>
      <c r="C22" s="14">
        <f>15262+1077</f>
        <v>16339</v>
      </c>
      <c r="D22" s="14">
        <f>35373+2580</f>
        <v>37953</v>
      </c>
      <c r="E22" s="14">
        <v>711</v>
      </c>
      <c r="F22" s="14">
        <f>44454+2494</f>
        <v>46948</v>
      </c>
      <c r="G22" s="14">
        <f>214+23</f>
        <v>237</v>
      </c>
      <c r="H22" s="14">
        <f>SUM(C22:G22)</f>
        <v>102188</v>
      </c>
      <c r="I22" s="12"/>
    </row>
    <row r="23" spans="2:10" ht="16.5" customHeight="1">
      <c r="B23" s="10" t="s">
        <v>25</v>
      </c>
      <c r="C23" s="11">
        <v>17496</v>
      </c>
      <c r="D23" s="11">
        <v>38944</v>
      </c>
      <c r="E23" s="11">
        <v>649</v>
      </c>
      <c r="F23" s="11">
        <v>49281</v>
      </c>
      <c r="G23" s="11">
        <v>211</v>
      </c>
      <c r="H23" s="11">
        <f>SUM(C23:G23)</f>
        <v>106581</v>
      </c>
      <c r="I23" s="12"/>
    </row>
    <row r="24" spans="2:10" ht="16.5" customHeight="1">
      <c r="B24" s="13" t="s">
        <v>26</v>
      </c>
      <c r="C24" s="14">
        <f>[1]SUPERIOR!N98</f>
        <v>18892</v>
      </c>
      <c r="D24" s="14">
        <f>[1]SUPERIOR!N99</f>
        <v>39842</v>
      </c>
      <c r="E24" s="14">
        <f>[1]SUPERIOR!N100</f>
        <v>668</v>
      </c>
      <c r="F24" s="14">
        <f>[1]SUPERIOR!N101</f>
        <v>54925</v>
      </c>
      <c r="G24" s="14">
        <f>[1]SUPERIOR!N102</f>
        <v>216</v>
      </c>
      <c r="H24" s="14">
        <f>SUM(C24:G24)</f>
        <v>114543</v>
      </c>
      <c r="I24" s="12"/>
    </row>
    <row r="25" spans="2:10" s="16" customFormat="1" ht="16.5" customHeight="1">
      <c r="B25" s="15" t="s">
        <v>27</v>
      </c>
      <c r="C25" s="15"/>
      <c r="D25" s="15"/>
      <c r="E25" s="15"/>
      <c r="F25" s="15"/>
      <c r="G25" s="15"/>
      <c r="H25" s="15"/>
    </row>
    <row r="26" spans="2:10" ht="16.5" customHeight="1">
      <c r="B26" s="10" t="s">
        <v>28</v>
      </c>
      <c r="C26" s="11">
        <f>(POWER((C24/C$20),1/5))*C24</f>
        <v>19762.75543649571</v>
      </c>
      <c r="D26" s="11">
        <f>(POWER((D24/D$20),1/5))*D24</f>
        <v>40546.702820407285</v>
      </c>
      <c r="E26" s="11">
        <f>(POWER((E24/E$20),1/5))*E24</f>
        <v>658.2425870430842</v>
      </c>
      <c r="F26" s="11">
        <f>(POWER((F24/F$20),1/5))*F24</f>
        <v>58316.913041926142</v>
      </c>
      <c r="G26" s="11">
        <f>(POWER((G24/G$20),1/5))*G24</f>
        <v>219.79178866992692</v>
      </c>
      <c r="H26" s="11">
        <f>SUM(C26:G26)</f>
        <v>119504.40567454214</v>
      </c>
    </row>
    <row r="27" spans="2:10" ht="16.5" customHeight="1">
      <c r="B27" s="13" t="s">
        <v>29</v>
      </c>
      <c r="C27" s="14">
        <f>(POWER((C26/C$20),1/6))*C26</f>
        <v>20673.645058370777</v>
      </c>
      <c r="D27" s="14">
        <f>(POWER((D26/D$20),1/6))*D26</f>
        <v>41263.87002676633</v>
      </c>
      <c r="E27" s="14">
        <f>(POWER((E26/E$20),1/6))*E26</f>
        <v>648.62769969636577</v>
      </c>
      <c r="F27" s="14">
        <f>(POWER((F26/F$20),1/6))*F26</f>
        <v>61918.294888294498</v>
      </c>
      <c r="G27" s="14">
        <f>(POWER((G26/G$20),1/6))*G26</f>
        <v>223.6501405866936</v>
      </c>
      <c r="H27" s="14">
        <f>SUM(C27:G27)</f>
        <v>124728.08781371466</v>
      </c>
    </row>
    <row r="28" spans="2:10" ht="16.5" customHeight="1">
      <c r="B28" s="10" t="s">
        <v>30</v>
      </c>
      <c r="C28" s="11">
        <f>(POWER((C27/C$20),1/7))*C27</f>
        <v>21626.518699423024</v>
      </c>
      <c r="D28" s="11">
        <f>(POWER((D27/D$20),1/7))*D27</f>
        <v>41993.722082104461</v>
      </c>
      <c r="E28" s="11">
        <f>(POWER((E27/E$20),1/7))*E27</f>
        <v>639.15325610170737</v>
      </c>
      <c r="F28" s="11">
        <f>(POWER((F27/F$20),1/7))*F27</f>
        <v>65742.081360127631</v>
      </c>
      <c r="G28" s="11">
        <f>(POWER((G27/G$20),1/7))*G27</f>
        <v>227.57622423995372</v>
      </c>
      <c r="H28" s="11">
        <f>SUM(C28:G28)</f>
        <v>130229.05162199677</v>
      </c>
    </row>
    <row r="29" spans="2:10" ht="16.5" customHeight="1">
      <c r="B29" s="13" t="s">
        <v>31</v>
      </c>
      <c r="C29" s="14">
        <f>(POWER((C28/C$20),1/8))*C28</f>
        <v>22623.311454557406</v>
      </c>
      <c r="D29" s="14">
        <f>(POWER((D28/D$20),1/8))*D28</f>
        <v>42736.483348874674</v>
      </c>
      <c r="E29" s="14">
        <f>(POWER((E28/E$20),1/8))*E28</f>
        <v>629.81720481047728</v>
      </c>
      <c r="F29" s="14">
        <f>(POWER((F28/F$20),1/8))*F28</f>
        <v>69802.007134707266</v>
      </c>
      <c r="G29" s="14">
        <f>(POWER((G28/G$20),1/8))*G28</f>
        <v>231.57122863170281</v>
      </c>
      <c r="H29" s="14">
        <f>SUM(C29:G29)</f>
        <v>136023.19037158153</v>
      </c>
    </row>
    <row r="30" spans="2:10" ht="16.5" customHeight="1">
      <c r="B30" s="10" t="s">
        <v>32</v>
      </c>
      <c r="C30" s="11">
        <f>(POWER((C29/C$20),1/9))*C29</f>
        <v>23666.047609574955</v>
      </c>
      <c r="D30" s="11">
        <f>(POWER((D29/D$20),1/9))*D29</f>
        <v>43492.382157926455</v>
      </c>
      <c r="E30" s="11">
        <f>(POWER((E29/E$20),1/9))*E29</f>
        <v>620.61752433936022</v>
      </c>
      <c r="F30" s="11">
        <f>(POWER((F29/F$20),1/9))*F29</f>
        <v>74112.655079228614</v>
      </c>
      <c r="G30" s="11">
        <f>(POWER((G29/G$20),1/9))*G29</f>
        <v>235.63636363636368</v>
      </c>
      <c r="H30" s="11">
        <f>SUM(C30:G30)</f>
        <v>142127.33873470576</v>
      </c>
    </row>
    <row r="31" spans="2:10" ht="6.75" customHeight="1" thickBot="1">
      <c r="B31" s="17"/>
      <c r="C31" s="18"/>
      <c r="D31" s="18"/>
      <c r="E31" s="18"/>
      <c r="F31" s="18"/>
      <c r="G31" s="18"/>
      <c r="H31" s="18"/>
    </row>
    <row r="32" spans="2:10" ht="13.5" thickTop="1">
      <c r="B32" s="19" t="s">
        <v>33</v>
      </c>
    </row>
    <row r="33" spans="3:8">
      <c r="C33" s="12"/>
      <c r="D33" s="12"/>
      <c r="E33" s="12"/>
      <c r="F33" s="12"/>
      <c r="G33" s="12"/>
      <c r="H33" s="12"/>
    </row>
    <row r="34" spans="3:8">
      <c r="C34" s="12"/>
      <c r="D34" s="12"/>
      <c r="E34" s="12"/>
    </row>
  </sheetData>
  <mergeCells count="6">
    <mergeCell ref="A1:H1"/>
    <mergeCell ref="A2:H2"/>
    <mergeCell ref="A3:H3"/>
    <mergeCell ref="A5:H5"/>
    <mergeCell ref="B7:H7"/>
    <mergeCell ref="B25:H25"/>
  </mergeCells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Pronos SUP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2016-03-08T18:12:35Z</dcterms:created>
  <dcterms:modified xsi:type="dcterms:W3CDTF">2016-03-08T18:15:34Z</dcterms:modified>
</cp:coreProperties>
</file>